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7EBD0E50-4491-48F1-AE5B-A90000A97B39}" xr6:coauthVersionLast="47" xr6:coauthVersionMax="47" xr10:uidLastSave="{00000000-0000-0000-0000-000000000000}"/>
  <bookViews>
    <workbookView xWindow="-120" yWindow="-120" windowWidth="20730" windowHeight="11160" xr2:uid="{0605509F-71D8-4329-8E40-0C809B62D6E4}"/>
  </bookViews>
  <sheets>
    <sheet name="Piano finanziario E+" sheetId="2" r:id="rId1"/>
    <sheet name="Piano finanziario eTwinning" sheetId="3" r:id="rId2"/>
  </sheets>
  <definedNames>
    <definedName name="_xlnm.Print_Area" localSheetId="0">'Piano finanziario E+'!$A$1:$H$47</definedName>
    <definedName name="_xlnm.Print_Area" localSheetId="1">'Piano finanziario eTwinning'!$A$1:$H$48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3" l="1"/>
  <c r="A40" i="3"/>
  <c r="H40" i="3"/>
  <c r="A39" i="3"/>
  <c r="H39" i="3" s="1"/>
  <c r="H13" i="3"/>
  <c r="H12" i="3"/>
  <c r="H11" i="3"/>
  <c r="G11" i="3"/>
  <c r="H10" i="3"/>
  <c r="H8" i="3"/>
  <c r="G8" i="3"/>
  <c r="H7" i="3"/>
  <c r="H6" i="3"/>
  <c r="H5" i="3"/>
  <c r="H4" i="3"/>
  <c r="H43" i="2"/>
  <c r="A39" i="2"/>
  <c r="H40" i="2" l="1"/>
  <c r="H39" i="2"/>
  <c r="A40" i="2"/>
  <c r="H30" i="2" l="1"/>
  <c r="H8" i="2"/>
  <c r="H6" i="2"/>
  <c r="H7" i="2"/>
  <c r="H5" i="2"/>
  <c r="H4" i="2"/>
  <c r="K3" i="2"/>
  <c r="H41" i="3" l="1"/>
  <c r="H27" i="3"/>
  <c r="H34" i="3" s="1"/>
  <c r="H19" i="3"/>
  <c r="H27" i="2"/>
  <c r="H34" i="2" s="1"/>
  <c r="H41" i="2"/>
  <c r="H19" i="2"/>
  <c r="H44" i="2" l="1"/>
  <c r="H42" i="2" s="1"/>
  <c r="H48" i="3"/>
  <c r="H43" i="3"/>
  <c r="H44" i="3" s="1"/>
  <c r="H42" i="3" s="1"/>
  <c r="H47" i="2"/>
</calcChain>
</file>

<file path=xl/sharedStrings.xml><?xml version="1.0" encoding="utf-8"?>
<sst xmlns="http://schemas.openxmlformats.org/spreadsheetml/2006/main" count="112" uniqueCount="72">
  <si>
    <t>All 1 prospetto finanziario budget E+</t>
  </si>
  <si>
    <t>(A) Spese per eventi/attività Erasmus+</t>
  </si>
  <si>
    <t>Data</t>
  </si>
  <si>
    <t>Città (Prov.)/Online</t>
  </si>
  <si>
    <t>Sede (es. scuola)/Online</t>
  </si>
  <si>
    <t xml:space="preserve">Titolo dell'evento/attiività, target, durata e altri dettagli </t>
  </si>
  <si>
    <t>N° partecipanti attesi</t>
  </si>
  <si>
    <t xml:space="preserve">Ambasciatori/Referenti o eventuali altri relatori coinvolti </t>
  </si>
  <si>
    <r>
      <t xml:space="preserve">Descrizione costi
</t>
    </r>
    <r>
      <rPr>
        <i/>
        <sz val="11"/>
        <rFont val="Calibri"/>
        <family val="2"/>
        <scheme val="minor"/>
      </rPr>
      <t>-Spese locali/attrezzature/assistenza tecnica, ecc.
- Compensi per attività di formazione, moderazione, tutoraggio ecc. da parte degli Ambasciatori ed altri esperti
- Eventuali spese viaggi relatori</t>
    </r>
  </si>
  <si>
    <t xml:space="preserve">Costo complessivo  </t>
  </si>
  <si>
    <t>TOTALE ATTIVITA' ERASMUS+</t>
  </si>
  <si>
    <t xml:space="preserve"> (B) ALTRE SPESE PER ERASMUS+</t>
  </si>
  <si>
    <t>Altre spese</t>
  </si>
  <si>
    <t xml:space="preserve"> Spese per licenze software</t>
  </si>
  <si>
    <t>Spese presunte per licenze per strumenti di videoconferenza o altri strumenti utili alla realizzazione delle attività</t>
  </si>
  <si>
    <t>Totale spese licenze</t>
  </si>
  <si>
    <t>Spese per stampa materiale informativo e promozionale</t>
  </si>
  <si>
    <t>Spese presunte per stampa in proprio di materiale informativo e promozionale</t>
  </si>
  <si>
    <t>Totale spese materiale informativo e promozionale</t>
  </si>
  <si>
    <t>Spese di spedizione</t>
  </si>
  <si>
    <t>Spese presunte per invio materiale promozionale alle scuole (es. penne/blocchi inviati dall'Agenzia Nazionale per partecipanti eventi in presenza)</t>
  </si>
  <si>
    <t>Totale spese spedizione</t>
  </si>
  <si>
    <t>totale altre spese</t>
  </si>
  <si>
    <t>(C) Costi amministrativi (max 15% del totale degli altri costi)</t>
  </si>
  <si>
    <t>N°  ore presunte personale Scuola capofila x costo orario</t>
  </si>
  <si>
    <t>Totale costi amministrativi</t>
  </si>
  <si>
    <t>Costi non amministrativi</t>
  </si>
  <si>
    <t xml:space="preserve">TOTALE BUDGET </t>
  </si>
  <si>
    <t>A+B+C</t>
  </si>
  <si>
    <t>All 1 prospetto finanziario budget eTwinning</t>
  </si>
  <si>
    <t>(A) Spese per eventi/attività eTwinning</t>
  </si>
  <si>
    <t>TOTALE ATTIVITA' ETWINNING</t>
  </si>
  <si>
    <t xml:space="preserve"> (B) ALTRE SPESE PER ETWINNING</t>
  </si>
  <si>
    <t>sett/ott 2022 2 eventi</t>
  </si>
  <si>
    <t>01/02/2023 2 eventi</t>
  </si>
  <si>
    <t>sett/ott 2023 2 eventi</t>
  </si>
  <si>
    <t>Online/Ascoli Piceno - Spinetoli</t>
  </si>
  <si>
    <t xml:space="preserve">Online </t>
  </si>
  <si>
    <t>European Institute of Studies and Researches for the United Nations of Europe Spinetoli (AP)</t>
  </si>
  <si>
    <t>Monitoraggio E+ e Istit Accreditate Regione Marche</t>
  </si>
  <si>
    <t>Infoday  scadenze Erasmus</t>
  </si>
  <si>
    <t>Eventi richiesti da Scuole (5 ore per amb. Max)</t>
  </si>
  <si>
    <t xml:space="preserve">Online o in presenza </t>
  </si>
  <si>
    <t>On line  o in presenza (da definire)</t>
  </si>
  <si>
    <t>da definire</t>
  </si>
  <si>
    <t>Ancona</t>
  </si>
  <si>
    <t>Mole Vanvitelliana</t>
  </si>
  <si>
    <t>Senigallia</t>
  </si>
  <si>
    <t>Liceo Medi</t>
  </si>
  <si>
    <t>Conferenza di servizio - Presentazione piano regionale e ambasciatori- nuovo sito -etwinnning Schools Marche</t>
  </si>
  <si>
    <t>Evento per Ist. Professionali (in occasione della Conventio europea)</t>
  </si>
  <si>
    <t>autunno 2022</t>
  </si>
  <si>
    <t xml:space="preserve">Online e presenza Liceo Leonardo da Vinci Civitanova (MC) </t>
  </si>
  <si>
    <t>Pesaro/online</t>
  </si>
  <si>
    <t>Liceo Mamiani/online</t>
  </si>
  <si>
    <t>Macerata</t>
  </si>
  <si>
    <t>Università/Teatro</t>
  </si>
  <si>
    <t>aprile/maggio 2023</t>
  </si>
  <si>
    <t>Online</t>
  </si>
  <si>
    <t>Zona CRATERE - in collab. Con Pari Opportunità</t>
  </si>
  <si>
    <t>Fermo-Macerata-Muccia (da definire)</t>
  </si>
  <si>
    <t>Teatro La Fenice (a carico Comune)</t>
  </si>
  <si>
    <t>autunno 2023</t>
  </si>
  <si>
    <t>Principianti eTwinners</t>
  </si>
  <si>
    <t>Educazione civica eTwinning</t>
  </si>
  <si>
    <t>ITE e Giornata Europea</t>
  </si>
  <si>
    <t>Formazione neoassunti docenti e dirigenti</t>
  </si>
  <si>
    <t>Evento aree colpite dal sisma</t>
  </si>
  <si>
    <t>Evento finale di restituzione e disseminazione Piano Regionale Accreditamento USR e orchestra scuole marchigiane (ob.3)</t>
  </si>
  <si>
    <t>Formazione anche on demand scuole  in rete  del territorio /piccole scuole/zone remote</t>
  </si>
  <si>
    <t>cicli seminari internazionalizzazione utenti liv. Intermedio e avanzato</t>
  </si>
  <si>
    <t>Pubblicazione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</si>
</sst>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10]_-;\-* #,##0.00\ [$€-410]_-;_-* &quot;-&quot;??\ [$€-410]_-;_-@_-"/>
    <numFmt numFmtId="165" formatCode="_-* #,##0\ [$€-410]_-;\-* #,##0\ [$€-410]_-;_-* &quot;-&quot;??\ [$€-410]_-;_-@_-"/>
    <numFmt numFmtId="166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2222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CE4D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164" fontId="1" fillId="0" borderId="2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0" fillId="0" borderId="4" xfId="0" applyNumberFormat="1" applyBorder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3" xfId="0" applyBorder="1"/>
    <xf numFmtId="164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164" fontId="0" fillId="0" borderId="11" xfId="0" applyNumberFormat="1" applyBorder="1"/>
    <xf numFmtId="0" fontId="3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6" borderId="0" xfId="0" applyFont="1" applyFill="1" applyAlignment="1">
      <alignment horizontal="right" vertical="center"/>
    </xf>
    <xf numFmtId="9" fontId="2" fillId="6" borderId="0" xfId="0" applyNumberFormat="1" applyFont="1" applyFill="1" applyAlignment="1">
      <alignment horizontal="right" vertical="center"/>
    </xf>
    <xf numFmtId="164" fontId="0" fillId="6" borderId="0" xfId="0" applyNumberFormat="1" applyFill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0" fillId="0" borderId="20" xfId="0" applyNumberFormat="1" applyBorder="1"/>
    <xf numFmtId="164" fontId="1" fillId="0" borderId="20" xfId="0" applyNumberFormat="1" applyFont="1" applyBorder="1" applyAlignment="1">
      <alignment vertical="center"/>
    </xf>
    <xf numFmtId="164" fontId="1" fillId="0" borderId="21" xfId="0" applyNumberFormat="1" applyFont="1" applyBorder="1"/>
    <xf numFmtId="164" fontId="0" fillId="0" borderId="22" xfId="0" applyNumberFormat="1" applyBorder="1"/>
    <xf numFmtId="0" fontId="1" fillId="0" borderId="0" xfId="0" applyFont="1"/>
    <xf numFmtId="17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0" fillId="0" borderId="1" xfId="0" applyFill="1" applyBorder="1" applyAlignment="1">
      <alignment horizontal="center" wrapText="1"/>
    </xf>
    <xf numFmtId="164" fontId="0" fillId="0" borderId="4" xfId="0" applyNumberFormat="1" applyFill="1" applyBorder="1"/>
    <xf numFmtId="17" fontId="0" fillId="0" borderId="1" xfId="0" applyNumberFormat="1" applyFill="1" applyBorder="1" applyAlignment="1">
      <alignment horizontal="center" wrapText="1"/>
    </xf>
    <xf numFmtId="0" fontId="0" fillId="0" borderId="1" xfId="0" applyFill="1" applyBorder="1"/>
    <xf numFmtId="165" fontId="1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7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164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12" xfId="0" applyFill="1" applyBorder="1" applyAlignment="1">
      <alignment horizontal="right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0" fillId="5" borderId="13" xfId="0" applyFill="1" applyBorder="1" applyAlignment="1">
      <alignment horizontal="right" vertical="center"/>
    </xf>
    <xf numFmtId="0" fontId="0" fillId="5" borderId="0" xfId="0" applyFill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right" vertical="center"/>
    </xf>
    <xf numFmtId="0" fontId="0" fillId="5" borderId="16" xfId="0" applyFill="1" applyBorder="1" applyAlignment="1">
      <alignment horizontal="right" vertical="center"/>
    </xf>
    <xf numFmtId="0" fontId="2" fillId="0" borderId="20" xfId="0" applyFont="1" applyBorder="1" applyAlignment="1">
      <alignment horizontal="center"/>
    </xf>
    <xf numFmtId="0" fontId="2" fillId="5" borderId="0" xfId="0" applyFont="1" applyFill="1" applyAlignment="1">
      <alignment horizontal="righ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9" borderId="5" xfId="0" applyFill="1" applyBorder="1" applyAlignment="1">
      <alignment horizontal="right" vertical="center"/>
    </xf>
    <xf numFmtId="0" fontId="2" fillId="9" borderId="6" xfId="0" applyFont="1" applyFill="1" applyBorder="1" applyAlignment="1">
      <alignment horizontal="right" vertical="center"/>
    </xf>
    <xf numFmtId="0" fontId="2" fillId="9" borderId="12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00FFD-8424-4A00-8299-F9993F36DDEF}">
  <sheetPr>
    <pageSetUpPr fitToPage="1"/>
  </sheetPr>
  <dimension ref="A1:K47"/>
  <sheetViews>
    <sheetView tabSelected="1" zoomScale="70" zoomScaleNormal="70" workbookViewId="0">
      <selection activeCell="A3" sqref="A3"/>
    </sheetView>
  </sheetViews>
  <sheetFormatPr defaultColWidth="43.28515625" defaultRowHeight="15" x14ac:dyDescent="0.25"/>
  <sheetData>
    <row r="1" spans="1:11" x14ac:dyDescent="0.25">
      <c r="A1" s="25" t="s">
        <v>0</v>
      </c>
    </row>
    <row r="2" spans="1:11" ht="29.45" customHeight="1" x14ac:dyDescent="0.25">
      <c r="A2" s="48" t="s">
        <v>1</v>
      </c>
      <c r="B2" s="49"/>
      <c r="C2" s="49"/>
      <c r="D2" s="49"/>
      <c r="E2" s="49"/>
      <c r="F2" s="49"/>
      <c r="G2" s="49"/>
      <c r="H2" s="50"/>
    </row>
    <row r="3" spans="1:11" ht="105" x14ac:dyDescent="0.25">
      <c r="A3" s="5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1" t="s">
        <v>8</v>
      </c>
      <c r="H3" s="6" t="s">
        <v>9</v>
      </c>
      <c r="K3">
        <f>41.32+3.51</f>
        <v>44.83</v>
      </c>
    </row>
    <row r="4" spans="1:11" ht="30" x14ac:dyDescent="0.25">
      <c r="A4" s="26">
        <v>44866</v>
      </c>
      <c r="B4" s="27" t="s">
        <v>36</v>
      </c>
      <c r="C4" s="28" t="s">
        <v>38</v>
      </c>
      <c r="D4" s="29" t="s">
        <v>39</v>
      </c>
      <c r="E4" s="27">
        <v>150</v>
      </c>
      <c r="F4" s="27">
        <v>3</v>
      </c>
      <c r="G4" s="27">
        <v>150.71</v>
      </c>
      <c r="H4" s="30">
        <f>+(F4*2*44.83)+G4</f>
        <v>419.69000000000005</v>
      </c>
    </row>
    <row r="5" spans="1:11" x14ac:dyDescent="0.25">
      <c r="A5" s="31" t="s">
        <v>33</v>
      </c>
      <c r="B5" s="27" t="s">
        <v>37</v>
      </c>
      <c r="C5" s="27" t="s">
        <v>37</v>
      </c>
      <c r="D5" s="29" t="s">
        <v>40</v>
      </c>
      <c r="E5" s="27">
        <v>400</v>
      </c>
      <c r="F5" s="27">
        <v>2</v>
      </c>
      <c r="G5" s="32">
        <v>0</v>
      </c>
      <c r="H5" s="30">
        <f>+(F5*2*44.83)</f>
        <v>179.32</v>
      </c>
    </row>
    <row r="6" spans="1:11" x14ac:dyDescent="0.25">
      <c r="A6" s="31" t="s">
        <v>34</v>
      </c>
      <c r="B6" s="27" t="s">
        <v>37</v>
      </c>
      <c r="C6" s="27" t="s">
        <v>37</v>
      </c>
      <c r="D6" s="29" t="s">
        <v>40</v>
      </c>
      <c r="E6" s="27">
        <v>400</v>
      </c>
      <c r="F6" s="27">
        <v>2</v>
      </c>
      <c r="G6" s="32">
        <v>0</v>
      </c>
      <c r="H6" s="30">
        <f t="shared" ref="H6:H7" si="0">+(F6*2*44.83)</f>
        <v>179.32</v>
      </c>
    </row>
    <row r="7" spans="1:11" x14ac:dyDescent="0.25">
      <c r="A7" s="31" t="s">
        <v>35</v>
      </c>
      <c r="B7" s="27" t="s">
        <v>37</v>
      </c>
      <c r="C7" s="27" t="s">
        <v>37</v>
      </c>
      <c r="D7" s="29" t="s">
        <v>40</v>
      </c>
      <c r="E7" s="27">
        <v>400</v>
      </c>
      <c r="F7" s="27">
        <v>2</v>
      </c>
      <c r="G7" s="32">
        <v>0</v>
      </c>
      <c r="H7" s="30">
        <f t="shared" si="0"/>
        <v>179.32</v>
      </c>
    </row>
    <row r="8" spans="1:11" x14ac:dyDescent="0.25">
      <c r="A8" s="31" t="s">
        <v>41</v>
      </c>
      <c r="B8" s="27" t="s">
        <v>42</v>
      </c>
      <c r="C8" s="27" t="s">
        <v>43</v>
      </c>
      <c r="D8" s="29" t="s">
        <v>44</v>
      </c>
      <c r="E8" s="27"/>
      <c r="F8" s="27">
        <v>9</v>
      </c>
      <c r="G8" s="32">
        <v>0</v>
      </c>
      <c r="H8" s="30">
        <f>+(F8*5*44.83)</f>
        <v>2017.35</v>
      </c>
    </row>
    <row r="9" spans="1:11" x14ac:dyDescent="0.25">
      <c r="A9" s="7"/>
      <c r="B9" s="1"/>
      <c r="C9" s="1"/>
      <c r="D9" s="1"/>
      <c r="E9" s="1"/>
      <c r="F9" s="1"/>
      <c r="G9" s="1"/>
      <c r="H9" s="4">
        <v>0</v>
      </c>
    </row>
    <row r="10" spans="1:11" x14ac:dyDescent="0.25">
      <c r="A10" s="7"/>
      <c r="B10" s="1"/>
      <c r="C10" s="1"/>
      <c r="D10" s="1"/>
      <c r="E10" s="1"/>
      <c r="F10" s="1"/>
      <c r="G10" s="1"/>
      <c r="H10" s="4">
        <v>0</v>
      </c>
    </row>
    <row r="11" spans="1:11" x14ac:dyDescent="0.25">
      <c r="A11" s="7"/>
      <c r="B11" s="1"/>
      <c r="C11" s="1"/>
      <c r="D11" s="1"/>
      <c r="E11" s="1"/>
      <c r="F11" s="1"/>
      <c r="G11" s="1"/>
      <c r="H11" s="4">
        <v>0</v>
      </c>
    </row>
    <row r="12" spans="1:11" x14ac:dyDescent="0.25">
      <c r="A12" s="7"/>
      <c r="B12" s="1"/>
      <c r="C12" s="1"/>
      <c r="D12" s="1"/>
      <c r="E12" s="1"/>
      <c r="F12" s="1"/>
      <c r="G12" s="1"/>
      <c r="H12" s="4">
        <v>0</v>
      </c>
    </row>
    <row r="13" spans="1:11" x14ac:dyDescent="0.25">
      <c r="A13" s="7"/>
      <c r="B13" s="1"/>
      <c r="C13" s="1"/>
      <c r="D13" s="1"/>
      <c r="E13" s="1"/>
      <c r="F13" s="1"/>
      <c r="G13" s="1"/>
      <c r="H13" s="4">
        <v>0</v>
      </c>
    </row>
    <row r="14" spans="1:11" x14ac:dyDescent="0.25">
      <c r="A14" s="7"/>
      <c r="B14" s="1"/>
      <c r="C14" s="1"/>
      <c r="D14" s="1"/>
      <c r="E14" s="1"/>
      <c r="F14" s="1"/>
      <c r="G14" s="1"/>
      <c r="H14" s="4">
        <v>0</v>
      </c>
    </row>
    <row r="15" spans="1:11" x14ac:dyDescent="0.25">
      <c r="A15" s="7"/>
      <c r="B15" s="1"/>
      <c r="C15" s="1"/>
      <c r="D15" s="1"/>
      <c r="E15" s="1"/>
      <c r="F15" s="1"/>
      <c r="G15" s="1"/>
      <c r="H15" s="4">
        <v>0</v>
      </c>
    </row>
    <row r="16" spans="1:11" x14ac:dyDescent="0.25">
      <c r="A16" s="7"/>
      <c r="B16" s="1"/>
      <c r="C16" s="1"/>
      <c r="D16" s="1"/>
      <c r="E16" s="1"/>
      <c r="F16" s="1"/>
      <c r="G16" s="1"/>
      <c r="H16" s="4">
        <v>0</v>
      </c>
    </row>
    <row r="17" spans="1:8" x14ac:dyDescent="0.25">
      <c r="A17" s="7"/>
      <c r="B17" s="1"/>
      <c r="C17" s="1"/>
      <c r="D17" s="1"/>
      <c r="E17" s="1"/>
      <c r="F17" s="1"/>
      <c r="G17" s="1"/>
      <c r="H17" s="4">
        <v>0</v>
      </c>
    </row>
    <row r="18" spans="1:8" x14ac:dyDescent="0.25">
      <c r="A18" s="7"/>
      <c r="B18" s="1"/>
      <c r="C18" s="1"/>
      <c r="D18" s="1"/>
      <c r="E18" s="1"/>
      <c r="F18" s="1"/>
      <c r="G18" s="1"/>
      <c r="H18" s="10">
        <v>0</v>
      </c>
    </row>
    <row r="19" spans="1:8" ht="28.5" customHeight="1" x14ac:dyDescent="0.25">
      <c r="A19" s="51" t="s">
        <v>10</v>
      </c>
      <c r="B19" s="52"/>
      <c r="C19" s="52"/>
      <c r="D19" s="52"/>
      <c r="E19" s="52"/>
      <c r="F19" s="52"/>
      <c r="G19" s="53"/>
      <c r="H19" s="2">
        <f>SUM(H4:H18)</f>
        <v>2975</v>
      </c>
    </row>
    <row r="21" spans="1:8" x14ac:dyDescent="0.25">
      <c r="A21" s="9"/>
      <c r="B21" s="9"/>
      <c r="C21" s="9"/>
      <c r="D21" s="9"/>
      <c r="E21" s="9"/>
      <c r="F21" s="9"/>
      <c r="G21" s="9"/>
      <c r="H21" s="8"/>
    </row>
    <row r="22" spans="1:8" ht="60" customHeight="1" x14ac:dyDescent="0.25">
      <c r="A22" s="60" t="s">
        <v>11</v>
      </c>
      <c r="B22" s="61" t="s">
        <v>12</v>
      </c>
      <c r="C22" s="61"/>
      <c r="D22" s="61"/>
      <c r="E22" s="61"/>
      <c r="F22" s="61"/>
      <c r="G22" s="61"/>
      <c r="H22" s="62"/>
    </row>
    <row r="23" spans="1:8" ht="28.5" customHeight="1" x14ac:dyDescent="0.25">
      <c r="A23" s="68" t="s">
        <v>13</v>
      </c>
      <c r="B23" s="69"/>
      <c r="C23" s="69"/>
      <c r="D23" s="69"/>
      <c r="E23" s="69"/>
      <c r="F23" s="69"/>
      <c r="G23" s="69"/>
      <c r="H23" s="70"/>
    </row>
    <row r="24" spans="1:8" x14ac:dyDescent="0.25">
      <c r="A24" s="63" t="s">
        <v>14</v>
      </c>
      <c r="B24" s="64"/>
      <c r="C24" s="64"/>
      <c r="D24" s="64"/>
      <c r="E24" s="64"/>
      <c r="F24" s="64"/>
      <c r="G24" s="64"/>
      <c r="H24" s="65"/>
    </row>
    <row r="25" spans="1:8" x14ac:dyDescent="0.25">
      <c r="A25" s="73"/>
      <c r="B25" s="73"/>
      <c r="C25" s="73"/>
      <c r="D25" s="73"/>
      <c r="E25" s="73"/>
      <c r="F25" s="73"/>
      <c r="G25" s="73"/>
      <c r="H25" s="21">
        <v>0</v>
      </c>
    </row>
    <row r="26" spans="1:8" x14ac:dyDescent="0.25">
      <c r="A26" s="73"/>
      <c r="B26" s="73"/>
      <c r="C26" s="73"/>
      <c r="D26" s="73"/>
      <c r="E26" s="73"/>
      <c r="F26" s="73"/>
      <c r="G26" s="73"/>
      <c r="H26" s="24">
        <v>0</v>
      </c>
    </row>
    <row r="27" spans="1:8" ht="27.6" customHeight="1" x14ac:dyDescent="0.25">
      <c r="A27" s="66" t="s">
        <v>15</v>
      </c>
      <c r="B27" s="74"/>
      <c r="C27" s="74"/>
      <c r="D27" s="74"/>
      <c r="E27" s="74"/>
      <c r="F27" s="74"/>
      <c r="G27" s="74"/>
      <c r="H27" s="22">
        <f>SUM(H25:H26)</f>
        <v>0</v>
      </c>
    </row>
    <row r="28" spans="1:8" ht="28.5" customHeight="1" x14ac:dyDescent="0.25">
      <c r="A28" s="68" t="s">
        <v>16</v>
      </c>
      <c r="B28" s="69"/>
      <c r="C28" s="69"/>
      <c r="D28" s="69"/>
      <c r="E28" s="69"/>
      <c r="F28" s="69"/>
      <c r="G28" s="69"/>
      <c r="H28" s="70"/>
    </row>
    <row r="29" spans="1:8" x14ac:dyDescent="0.25">
      <c r="A29" s="63" t="s">
        <v>17</v>
      </c>
      <c r="B29" s="64"/>
      <c r="C29" s="64"/>
      <c r="D29" s="64"/>
      <c r="E29" s="64"/>
      <c r="F29" s="64"/>
      <c r="G29" s="64"/>
      <c r="H29" s="65"/>
    </row>
    <row r="30" spans="1:8" ht="29.1" customHeight="1" x14ac:dyDescent="0.25">
      <c r="A30" s="66" t="s">
        <v>18</v>
      </c>
      <c r="B30" s="67"/>
      <c r="C30" s="67"/>
      <c r="D30" s="67"/>
      <c r="E30" s="67"/>
      <c r="F30" s="67"/>
      <c r="G30" s="67"/>
      <c r="H30" s="22">
        <f>50+100</f>
        <v>150</v>
      </c>
    </row>
    <row r="31" spans="1:8" ht="29.45" customHeight="1" x14ac:dyDescent="0.25">
      <c r="A31" s="68" t="s">
        <v>19</v>
      </c>
      <c r="B31" s="69"/>
      <c r="C31" s="69"/>
      <c r="D31" s="69"/>
      <c r="E31" s="69"/>
      <c r="F31" s="69"/>
      <c r="G31" s="69"/>
      <c r="H31" s="70"/>
    </row>
    <row r="32" spans="1:8" x14ac:dyDescent="0.25">
      <c r="A32" s="63" t="s">
        <v>20</v>
      </c>
      <c r="B32" s="64"/>
      <c r="C32" s="64"/>
      <c r="D32" s="64"/>
      <c r="E32" s="64"/>
      <c r="F32" s="64"/>
      <c r="G32" s="64"/>
      <c r="H32" s="65"/>
    </row>
    <row r="33" spans="1:8" ht="29.1" customHeight="1" x14ac:dyDescent="0.25">
      <c r="A33" s="71" t="s">
        <v>21</v>
      </c>
      <c r="B33" s="72"/>
      <c r="C33" s="72"/>
      <c r="D33" s="72"/>
      <c r="E33" s="72"/>
      <c r="F33" s="72"/>
      <c r="G33" s="72"/>
      <c r="H33" s="22">
        <v>0</v>
      </c>
    </row>
    <row r="34" spans="1:8" x14ac:dyDescent="0.25">
      <c r="G34" s="19" t="s">
        <v>22</v>
      </c>
      <c r="H34" s="23">
        <f>H33+H30+H27</f>
        <v>150</v>
      </c>
    </row>
    <row r="35" spans="1:8" x14ac:dyDescent="0.25">
      <c r="G35" s="19"/>
      <c r="H35" s="20"/>
    </row>
    <row r="37" spans="1:8" ht="27.95" customHeight="1" x14ac:dyDescent="0.25">
      <c r="A37" s="54" t="s">
        <v>23</v>
      </c>
      <c r="B37" s="55"/>
      <c r="C37" s="55"/>
      <c r="D37" s="55"/>
      <c r="E37" s="55"/>
      <c r="F37" s="55"/>
      <c r="G37" s="55"/>
      <c r="H37" s="56"/>
    </row>
    <row r="38" spans="1:8" x14ac:dyDescent="0.25">
      <c r="A38" s="57" t="s">
        <v>24</v>
      </c>
      <c r="B38" s="58"/>
      <c r="C38" s="58"/>
      <c r="D38" s="58"/>
      <c r="E38" s="58"/>
      <c r="F38" s="58"/>
      <c r="G38" s="58"/>
      <c r="H38" s="59"/>
    </row>
    <row r="39" spans="1:8" x14ac:dyDescent="0.25">
      <c r="A39" s="78">
        <f>19.24*11.83</f>
        <v>227.60919999999999</v>
      </c>
      <c r="B39" s="79"/>
      <c r="C39" s="79"/>
      <c r="D39" s="79"/>
      <c r="E39" s="79"/>
      <c r="F39" s="79"/>
      <c r="G39" s="79"/>
      <c r="H39" s="4">
        <f>+A39</f>
        <v>227.60919999999999</v>
      </c>
    </row>
    <row r="40" spans="1:8" x14ac:dyDescent="0.25">
      <c r="A40" s="78">
        <f>24.55*6</f>
        <v>147.30000000000001</v>
      </c>
      <c r="B40" s="79"/>
      <c r="C40" s="79"/>
      <c r="D40" s="79"/>
      <c r="E40" s="79"/>
      <c r="F40" s="79"/>
      <c r="G40" s="79"/>
      <c r="H40" s="10">
        <f>+A40</f>
        <v>147.30000000000001</v>
      </c>
    </row>
    <row r="41" spans="1:8" ht="28.5" customHeight="1" x14ac:dyDescent="0.25">
      <c r="A41" s="80" t="s">
        <v>25</v>
      </c>
      <c r="B41" s="81"/>
      <c r="C41" s="81"/>
      <c r="D41" s="81"/>
      <c r="E41" s="81"/>
      <c r="F41" s="81"/>
      <c r="G41" s="82"/>
      <c r="H41" s="12">
        <f>SUM(H39:H40)</f>
        <v>374.9092</v>
      </c>
    </row>
    <row r="42" spans="1:8" x14ac:dyDescent="0.25">
      <c r="A42" s="13"/>
      <c r="B42" s="14"/>
      <c r="C42" s="14"/>
      <c r="D42" s="14"/>
      <c r="E42" s="14"/>
      <c r="F42" s="14"/>
      <c r="G42" s="14"/>
      <c r="H42" s="18" t="b">
        <f>H41&lt;=H44</f>
        <v>1</v>
      </c>
    </row>
    <row r="43" spans="1:8" x14ac:dyDescent="0.25">
      <c r="A43" s="13"/>
      <c r="B43" s="14"/>
      <c r="C43" s="14"/>
      <c r="D43" s="14"/>
      <c r="E43" s="14"/>
      <c r="F43" s="14"/>
      <c r="G43" s="15" t="s">
        <v>26</v>
      </c>
      <c r="H43" s="17">
        <f>(H19+H34)</f>
        <v>3125</v>
      </c>
    </row>
    <row r="44" spans="1:8" x14ac:dyDescent="0.25">
      <c r="A44" s="13"/>
      <c r="B44" s="14"/>
      <c r="C44" s="14"/>
      <c r="D44" s="14"/>
      <c r="E44" s="14"/>
      <c r="F44" s="14"/>
      <c r="G44" s="16">
        <v>0.15</v>
      </c>
      <c r="H44" s="17">
        <f>H43*15%</f>
        <v>468.75</v>
      </c>
    </row>
    <row r="46" spans="1:8" ht="29.45" customHeight="1" x14ac:dyDescent="0.25">
      <c r="A46" s="48" t="s">
        <v>27</v>
      </c>
      <c r="B46" s="49"/>
      <c r="C46" s="49"/>
      <c r="D46" s="49"/>
      <c r="E46" s="49"/>
      <c r="F46" s="49"/>
      <c r="G46" s="49"/>
      <c r="H46" s="50"/>
    </row>
    <row r="47" spans="1:8" ht="30" customHeight="1" x14ac:dyDescent="0.25">
      <c r="A47" s="75" t="s">
        <v>28</v>
      </c>
      <c r="B47" s="76"/>
      <c r="C47" s="76"/>
      <c r="D47" s="76"/>
      <c r="E47" s="76"/>
      <c r="F47" s="76"/>
      <c r="G47" s="77"/>
      <c r="H47" s="33">
        <f>H19+H41+H34</f>
        <v>3499.9092000000001</v>
      </c>
    </row>
  </sheetData>
  <mergeCells count="21">
    <mergeCell ref="A46:H46"/>
    <mergeCell ref="A47:G47"/>
    <mergeCell ref="A39:G39"/>
    <mergeCell ref="A40:G40"/>
    <mergeCell ref="A41:G41"/>
    <mergeCell ref="A2:H2"/>
    <mergeCell ref="A19:G19"/>
    <mergeCell ref="A37:H37"/>
    <mergeCell ref="A38:H38"/>
    <mergeCell ref="A22:H22"/>
    <mergeCell ref="A29:H29"/>
    <mergeCell ref="A30:G30"/>
    <mergeCell ref="A31:H31"/>
    <mergeCell ref="A32:H32"/>
    <mergeCell ref="A33:G33"/>
    <mergeCell ref="A23:H23"/>
    <mergeCell ref="A24:H24"/>
    <mergeCell ref="A26:G26"/>
    <mergeCell ref="A27:G27"/>
    <mergeCell ref="A28:H28"/>
    <mergeCell ref="A25:G25"/>
  </mergeCells>
  <pageMargins left="0.7" right="0.7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3A6F7-98A3-4722-830D-B11E5210347E}">
  <sheetPr>
    <pageSetUpPr fitToPage="1"/>
  </sheetPr>
  <dimension ref="A1:K48"/>
  <sheetViews>
    <sheetView topLeftCell="C36" zoomScale="70" zoomScaleNormal="70" workbookViewId="0">
      <selection activeCell="H30" sqref="H30"/>
    </sheetView>
  </sheetViews>
  <sheetFormatPr defaultRowHeight="15" x14ac:dyDescent="0.25"/>
  <cols>
    <col min="1" max="1" width="52.42578125" bestFit="1" customWidth="1"/>
    <col min="2" max="3" width="58.7109375" bestFit="1" customWidth="1"/>
    <col min="4" max="4" width="57.140625" customWidth="1"/>
    <col min="5" max="5" width="13.5703125" customWidth="1"/>
    <col min="6" max="6" width="23" customWidth="1"/>
    <col min="7" max="7" width="56.85546875" customWidth="1"/>
    <col min="8" max="8" width="17.140625" customWidth="1"/>
    <col min="10" max="10" width="10.5703125" bestFit="1" customWidth="1"/>
    <col min="11" max="11" width="11" bestFit="1" customWidth="1"/>
  </cols>
  <sheetData>
    <row r="1" spans="1:8" x14ac:dyDescent="0.25">
      <c r="A1" s="25" t="s">
        <v>29</v>
      </c>
    </row>
    <row r="2" spans="1:8" ht="29.45" customHeight="1" x14ac:dyDescent="0.25">
      <c r="A2" s="48" t="s">
        <v>30</v>
      </c>
      <c r="B2" s="49"/>
      <c r="C2" s="49"/>
      <c r="D2" s="49"/>
      <c r="E2" s="49"/>
      <c r="F2" s="49"/>
      <c r="G2" s="49"/>
      <c r="H2" s="50"/>
    </row>
    <row r="3" spans="1:8" ht="75" x14ac:dyDescent="0.25">
      <c r="A3" s="5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1" t="s">
        <v>8</v>
      </c>
      <c r="H3" s="6" t="s">
        <v>9</v>
      </c>
    </row>
    <row r="4" spans="1:8" ht="30" x14ac:dyDescent="0.25">
      <c r="A4" s="43">
        <v>44805</v>
      </c>
      <c r="B4" s="34" t="s">
        <v>45</v>
      </c>
      <c r="C4" s="34" t="s">
        <v>46</v>
      </c>
      <c r="D4" s="37" t="s">
        <v>49</v>
      </c>
      <c r="E4" s="34">
        <v>250</v>
      </c>
      <c r="F4" s="34">
        <v>9</v>
      </c>
      <c r="G4" s="35">
        <v>450</v>
      </c>
      <c r="H4" s="4">
        <f>+G4</f>
        <v>450</v>
      </c>
    </row>
    <row r="5" spans="1:8" ht="30" x14ac:dyDescent="0.25">
      <c r="A5" s="44">
        <v>44835</v>
      </c>
      <c r="B5" s="35" t="s">
        <v>47</v>
      </c>
      <c r="C5" s="35" t="s">
        <v>48</v>
      </c>
      <c r="D5" s="36" t="s">
        <v>50</v>
      </c>
      <c r="E5" s="35">
        <v>100</v>
      </c>
      <c r="F5" s="35">
        <v>2</v>
      </c>
      <c r="G5" s="35">
        <v>100</v>
      </c>
      <c r="H5" s="4">
        <f>+(F5*44.83)+G5</f>
        <v>189.66</v>
      </c>
    </row>
    <row r="6" spans="1:8" x14ac:dyDescent="0.25">
      <c r="A6" s="40" t="s">
        <v>51</v>
      </c>
      <c r="B6" s="39" t="s">
        <v>52</v>
      </c>
      <c r="C6" s="39" t="s">
        <v>37</v>
      </c>
      <c r="D6" s="41" t="s">
        <v>63</v>
      </c>
      <c r="E6" s="39">
        <v>100</v>
      </c>
      <c r="F6" s="39">
        <v>2</v>
      </c>
      <c r="G6" s="35">
        <v>0</v>
      </c>
      <c r="H6" s="4">
        <f>+(F6*44.83*2)</f>
        <v>179.32</v>
      </c>
    </row>
    <row r="7" spans="1:8" x14ac:dyDescent="0.25">
      <c r="A7" s="46">
        <v>44905</v>
      </c>
      <c r="B7" s="39" t="s">
        <v>53</v>
      </c>
      <c r="C7" s="39" t="s">
        <v>54</v>
      </c>
      <c r="D7" s="41" t="s">
        <v>64</v>
      </c>
      <c r="E7" s="39">
        <v>150</v>
      </c>
      <c r="F7" s="39">
        <v>2</v>
      </c>
      <c r="G7" s="35">
        <v>50</v>
      </c>
      <c r="H7" s="4">
        <f>+(F7*44.83*2)+G7</f>
        <v>229.32</v>
      </c>
    </row>
    <row r="8" spans="1:8" x14ac:dyDescent="0.25">
      <c r="A8" s="46">
        <v>45055</v>
      </c>
      <c r="B8" s="39" t="s">
        <v>55</v>
      </c>
      <c r="C8" s="39" t="s">
        <v>56</v>
      </c>
      <c r="D8" s="41" t="s">
        <v>65</v>
      </c>
      <c r="E8" s="39">
        <v>200</v>
      </c>
      <c r="F8" s="39">
        <v>9</v>
      </c>
      <c r="G8" s="35">
        <f>100+350</f>
        <v>450</v>
      </c>
      <c r="H8" s="4">
        <f>+(F8*44.83)+G8</f>
        <v>853.47</v>
      </c>
    </row>
    <row r="9" spans="1:8" x14ac:dyDescent="0.25">
      <c r="A9" s="40" t="s">
        <v>57</v>
      </c>
      <c r="B9" s="39" t="s">
        <v>58</v>
      </c>
      <c r="C9" s="39" t="s">
        <v>58</v>
      </c>
      <c r="D9" s="41" t="s">
        <v>66</v>
      </c>
      <c r="E9" s="39">
        <v>1820</v>
      </c>
      <c r="F9" s="39">
        <v>9</v>
      </c>
      <c r="G9" s="35">
        <v>0</v>
      </c>
      <c r="H9" s="4">
        <v>0</v>
      </c>
    </row>
    <row r="10" spans="1:8" x14ac:dyDescent="0.25">
      <c r="A10" s="40">
        <v>44896</v>
      </c>
      <c r="B10" s="41" t="s">
        <v>59</v>
      </c>
      <c r="C10" s="39" t="s">
        <v>60</v>
      </c>
      <c r="D10" s="41" t="s">
        <v>67</v>
      </c>
      <c r="E10" s="39">
        <v>200</v>
      </c>
      <c r="F10" s="39">
        <v>4</v>
      </c>
      <c r="G10" s="35">
        <v>150</v>
      </c>
      <c r="H10" s="4">
        <f>+(F10*44.83)+G10</f>
        <v>329.32</v>
      </c>
    </row>
    <row r="11" spans="1:8" ht="45" x14ac:dyDescent="0.25">
      <c r="A11" s="40">
        <v>45231</v>
      </c>
      <c r="B11" s="39" t="s">
        <v>47</v>
      </c>
      <c r="C11" s="41" t="s">
        <v>61</v>
      </c>
      <c r="D11" s="41" t="s">
        <v>68</v>
      </c>
      <c r="E11" s="39">
        <v>300</v>
      </c>
      <c r="F11" s="39">
        <v>9</v>
      </c>
      <c r="G11" s="35">
        <f>100+400</f>
        <v>500</v>
      </c>
      <c r="H11" s="4">
        <f>+(F11*44.83)+G11</f>
        <v>903.47</v>
      </c>
    </row>
    <row r="12" spans="1:8" ht="30" x14ac:dyDescent="0.25">
      <c r="A12" s="40" t="s">
        <v>51</v>
      </c>
      <c r="B12" s="39" t="s">
        <v>58</v>
      </c>
      <c r="C12" s="39" t="s">
        <v>58</v>
      </c>
      <c r="D12" s="42" t="s">
        <v>69</v>
      </c>
      <c r="E12" s="39">
        <v>120</v>
      </c>
      <c r="F12" s="39">
        <v>2</v>
      </c>
      <c r="G12" s="35">
        <v>0</v>
      </c>
      <c r="H12" s="4">
        <f>+(F12*44.83)</f>
        <v>89.66</v>
      </c>
    </row>
    <row r="13" spans="1:8" ht="30" x14ac:dyDescent="0.25">
      <c r="A13" s="40" t="s">
        <v>62</v>
      </c>
      <c r="B13" s="39" t="s">
        <v>58</v>
      </c>
      <c r="C13" s="39" t="s">
        <v>58</v>
      </c>
      <c r="D13" s="42" t="s">
        <v>70</v>
      </c>
      <c r="E13" s="39">
        <v>100</v>
      </c>
      <c r="F13" s="39">
        <v>2</v>
      </c>
      <c r="G13" s="35">
        <v>0</v>
      </c>
      <c r="H13" s="4">
        <f>+(F13*44.83)</f>
        <v>89.66</v>
      </c>
    </row>
    <row r="14" spans="1:8" x14ac:dyDescent="0.25">
      <c r="A14" s="45" t="s">
        <v>71</v>
      </c>
      <c r="B14" s="38"/>
      <c r="C14" s="1"/>
      <c r="D14" s="1"/>
      <c r="E14" s="1"/>
      <c r="F14" s="1"/>
      <c r="G14" s="35"/>
      <c r="H14" s="4"/>
    </row>
    <row r="15" spans="1:8" x14ac:dyDescent="0.25">
      <c r="A15" s="7"/>
      <c r="B15" s="1"/>
      <c r="C15" s="1"/>
      <c r="D15" s="1"/>
      <c r="E15" s="1"/>
      <c r="F15" s="1"/>
      <c r="G15" s="1"/>
      <c r="H15" s="4">
        <v>0</v>
      </c>
    </row>
    <row r="16" spans="1:8" x14ac:dyDescent="0.25">
      <c r="A16" s="7"/>
      <c r="B16" s="1"/>
      <c r="C16" s="1"/>
      <c r="D16" s="1"/>
      <c r="E16" s="1"/>
      <c r="F16" s="1"/>
      <c r="G16" s="1"/>
      <c r="H16" s="4">
        <v>0</v>
      </c>
    </row>
    <row r="17" spans="1:8" x14ac:dyDescent="0.25">
      <c r="A17" s="7"/>
      <c r="B17" s="1"/>
      <c r="C17" s="1"/>
      <c r="D17" s="1"/>
      <c r="E17" s="1"/>
      <c r="F17" s="1"/>
      <c r="G17" s="1"/>
      <c r="H17" s="4">
        <v>0</v>
      </c>
    </row>
    <row r="18" spans="1:8" x14ac:dyDescent="0.25">
      <c r="A18" s="7"/>
      <c r="B18" s="1"/>
      <c r="C18" s="1"/>
      <c r="D18" s="1"/>
      <c r="E18" s="1"/>
      <c r="F18" s="1"/>
      <c r="G18" s="1"/>
      <c r="H18" s="10">
        <v>0</v>
      </c>
    </row>
    <row r="19" spans="1:8" ht="28.5" customHeight="1" x14ac:dyDescent="0.25">
      <c r="A19" s="51" t="s">
        <v>31</v>
      </c>
      <c r="B19" s="52"/>
      <c r="C19" s="52"/>
      <c r="D19" s="52"/>
      <c r="E19" s="52"/>
      <c r="F19" s="52"/>
      <c r="G19" s="53"/>
      <c r="H19" s="2">
        <f>SUM(H4:H18)</f>
        <v>3313.88</v>
      </c>
    </row>
    <row r="21" spans="1:8" x14ac:dyDescent="0.25">
      <c r="A21" s="9"/>
      <c r="B21" s="9"/>
      <c r="C21" s="9"/>
      <c r="D21" s="9"/>
      <c r="E21" s="9"/>
      <c r="F21" s="9"/>
      <c r="G21" s="9"/>
      <c r="H21" s="8"/>
    </row>
    <row r="22" spans="1:8" ht="60" customHeight="1" x14ac:dyDescent="0.25">
      <c r="A22" s="60" t="s">
        <v>32</v>
      </c>
      <c r="B22" s="61" t="s">
        <v>12</v>
      </c>
      <c r="C22" s="61"/>
      <c r="D22" s="61"/>
      <c r="E22" s="61"/>
      <c r="F22" s="61"/>
      <c r="G22" s="61"/>
      <c r="H22" s="62"/>
    </row>
    <row r="23" spans="1:8" ht="28.5" customHeight="1" x14ac:dyDescent="0.25">
      <c r="A23" s="68" t="s">
        <v>13</v>
      </c>
      <c r="B23" s="69"/>
      <c r="C23" s="69"/>
      <c r="D23" s="69"/>
      <c r="E23" s="69"/>
      <c r="F23" s="69"/>
      <c r="G23" s="69"/>
      <c r="H23" s="70"/>
    </row>
    <row r="24" spans="1:8" x14ac:dyDescent="0.25">
      <c r="A24" s="63" t="s">
        <v>14</v>
      </c>
      <c r="B24" s="64"/>
      <c r="C24" s="64"/>
      <c r="D24" s="64"/>
      <c r="E24" s="64"/>
      <c r="F24" s="64"/>
      <c r="G24" s="64"/>
      <c r="H24" s="65"/>
    </row>
    <row r="25" spans="1:8" x14ac:dyDescent="0.25">
      <c r="A25" s="73"/>
      <c r="B25" s="73"/>
      <c r="C25" s="73"/>
      <c r="D25" s="73"/>
      <c r="E25" s="73"/>
      <c r="F25" s="73"/>
      <c r="G25" s="73"/>
      <c r="H25" s="21">
        <v>0</v>
      </c>
    </row>
    <row r="26" spans="1:8" x14ac:dyDescent="0.25">
      <c r="A26" s="73"/>
      <c r="B26" s="73"/>
      <c r="C26" s="73"/>
      <c r="D26" s="73"/>
      <c r="E26" s="73"/>
      <c r="F26" s="73"/>
      <c r="G26" s="73"/>
      <c r="H26" s="24">
        <v>0</v>
      </c>
    </row>
    <row r="27" spans="1:8" ht="27.6" customHeight="1" x14ac:dyDescent="0.25">
      <c r="A27" s="66" t="s">
        <v>15</v>
      </c>
      <c r="B27" s="74"/>
      <c r="C27" s="74"/>
      <c r="D27" s="74"/>
      <c r="E27" s="74"/>
      <c r="F27" s="74"/>
      <c r="G27" s="74"/>
      <c r="H27" s="22">
        <f>SUM(H25:H26)</f>
        <v>0</v>
      </c>
    </row>
    <row r="28" spans="1:8" ht="28.5" customHeight="1" x14ac:dyDescent="0.25">
      <c r="A28" s="68" t="s">
        <v>16</v>
      </c>
      <c r="B28" s="69"/>
      <c r="C28" s="69"/>
      <c r="D28" s="69"/>
      <c r="E28" s="69"/>
      <c r="F28" s="69"/>
      <c r="G28" s="69"/>
      <c r="H28" s="70"/>
    </row>
    <row r="29" spans="1:8" x14ac:dyDescent="0.25">
      <c r="A29" s="63" t="s">
        <v>17</v>
      </c>
      <c r="B29" s="64"/>
      <c r="C29" s="64"/>
      <c r="D29" s="64"/>
      <c r="E29" s="64"/>
      <c r="F29" s="64"/>
      <c r="G29" s="64"/>
      <c r="H29" s="65"/>
    </row>
    <row r="30" spans="1:8" ht="29.1" customHeight="1" x14ac:dyDescent="0.25">
      <c r="A30" s="66" t="s">
        <v>18</v>
      </c>
      <c r="B30" s="67"/>
      <c r="C30" s="67"/>
      <c r="D30" s="67"/>
      <c r="E30" s="67"/>
      <c r="F30" s="67"/>
      <c r="G30" s="67"/>
      <c r="H30" s="22">
        <f>50+100+511.12</f>
        <v>661.12</v>
      </c>
    </row>
    <row r="31" spans="1:8" ht="29.45" customHeight="1" x14ac:dyDescent="0.25">
      <c r="A31" s="68" t="s">
        <v>19</v>
      </c>
      <c r="B31" s="69"/>
      <c r="C31" s="69"/>
      <c r="D31" s="69"/>
      <c r="E31" s="69"/>
      <c r="F31" s="69"/>
      <c r="G31" s="69"/>
      <c r="H31" s="70"/>
    </row>
    <row r="32" spans="1:8" x14ac:dyDescent="0.25">
      <c r="A32" s="63" t="s">
        <v>20</v>
      </c>
      <c r="B32" s="64"/>
      <c r="C32" s="64"/>
      <c r="D32" s="64"/>
      <c r="E32" s="64"/>
      <c r="F32" s="64"/>
      <c r="G32" s="64"/>
      <c r="H32" s="65"/>
    </row>
    <row r="33" spans="1:11" ht="29.1" customHeight="1" x14ac:dyDescent="0.25">
      <c r="A33" s="71" t="s">
        <v>21</v>
      </c>
      <c r="B33" s="72"/>
      <c r="C33" s="72"/>
      <c r="D33" s="72"/>
      <c r="E33" s="72"/>
      <c r="F33" s="72"/>
      <c r="G33" s="72"/>
      <c r="H33" s="22">
        <v>0</v>
      </c>
    </row>
    <row r="34" spans="1:11" x14ac:dyDescent="0.25">
      <c r="G34" s="19" t="s">
        <v>22</v>
      </c>
      <c r="H34" s="23">
        <f>H33+H30+H27</f>
        <v>661.12</v>
      </c>
    </row>
    <row r="35" spans="1:11" x14ac:dyDescent="0.25">
      <c r="G35" s="19"/>
      <c r="H35" s="20"/>
    </row>
    <row r="37" spans="1:11" ht="27.95" customHeight="1" x14ac:dyDescent="0.25">
      <c r="A37" s="54" t="s">
        <v>23</v>
      </c>
      <c r="B37" s="55"/>
      <c r="C37" s="55"/>
      <c r="D37" s="55"/>
      <c r="E37" s="55"/>
      <c r="F37" s="55"/>
      <c r="G37" s="55"/>
      <c r="H37" s="56"/>
    </row>
    <row r="38" spans="1:11" x14ac:dyDescent="0.25">
      <c r="A38" s="57" t="s">
        <v>24</v>
      </c>
      <c r="B38" s="58"/>
      <c r="C38" s="58"/>
      <c r="D38" s="58"/>
      <c r="E38" s="58"/>
      <c r="F38" s="58"/>
      <c r="G38" s="58"/>
      <c r="H38" s="59"/>
    </row>
    <row r="39" spans="1:11" x14ac:dyDescent="0.25">
      <c r="A39" s="78">
        <f>19.24*15</f>
        <v>288.59999999999997</v>
      </c>
      <c r="B39" s="79"/>
      <c r="C39" s="79"/>
      <c r="D39" s="79"/>
      <c r="E39" s="79"/>
      <c r="F39" s="79"/>
      <c r="G39" s="79"/>
      <c r="H39" s="4">
        <f>+A39</f>
        <v>288.59999999999997</v>
      </c>
    </row>
    <row r="40" spans="1:11" x14ac:dyDescent="0.25">
      <c r="A40" s="78">
        <f>24.55*9.63</f>
        <v>236.41650000000001</v>
      </c>
      <c r="B40" s="79"/>
      <c r="C40" s="79"/>
      <c r="D40" s="79"/>
      <c r="E40" s="79"/>
      <c r="F40" s="79"/>
      <c r="G40" s="79"/>
      <c r="H40" s="4">
        <f>+A40</f>
        <v>236.41650000000001</v>
      </c>
    </row>
    <row r="41" spans="1:11" ht="28.5" customHeight="1" x14ac:dyDescent="0.25">
      <c r="A41" s="80" t="s">
        <v>25</v>
      </c>
      <c r="B41" s="81"/>
      <c r="C41" s="81"/>
      <c r="D41" s="81"/>
      <c r="E41" s="81"/>
      <c r="F41" s="81"/>
      <c r="G41" s="82"/>
      <c r="H41" s="12">
        <f>SUM(H39:H40)</f>
        <v>525.01649999999995</v>
      </c>
      <c r="K41" s="47"/>
    </row>
    <row r="42" spans="1:11" x14ac:dyDescent="0.25">
      <c r="A42" s="13"/>
      <c r="B42" s="14"/>
      <c r="C42" s="14"/>
      <c r="D42" s="14"/>
      <c r="E42" s="14"/>
      <c r="F42" s="14"/>
      <c r="G42" s="14"/>
      <c r="H42" s="18" t="b">
        <f>H41&lt;=H44</f>
        <v>1</v>
      </c>
      <c r="J42" s="47"/>
    </row>
    <row r="43" spans="1:11" x14ac:dyDescent="0.25">
      <c r="A43" s="13"/>
      <c r="B43" s="14"/>
      <c r="C43" s="14"/>
      <c r="D43" s="14"/>
      <c r="E43" s="14"/>
      <c r="F43" s="14"/>
      <c r="G43" s="15" t="s">
        <v>26</v>
      </c>
      <c r="H43" s="17">
        <f>(H19+H34)</f>
        <v>3975</v>
      </c>
    </row>
    <row r="44" spans="1:11" x14ac:dyDescent="0.25">
      <c r="A44" s="13"/>
      <c r="B44" s="14"/>
      <c r="C44" s="14"/>
      <c r="D44" s="14"/>
      <c r="E44" s="14"/>
      <c r="F44" s="14"/>
      <c r="G44" s="16">
        <v>0.15</v>
      </c>
      <c r="H44" s="17">
        <f>H43*15%</f>
        <v>596.25</v>
      </c>
    </row>
    <row r="47" spans="1:11" ht="29.45" customHeight="1" x14ac:dyDescent="0.25">
      <c r="A47" s="48" t="s">
        <v>27</v>
      </c>
      <c r="B47" s="49"/>
      <c r="C47" s="49"/>
      <c r="D47" s="49"/>
      <c r="E47" s="49"/>
      <c r="F47" s="49"/>
      <c r="G47" s="49"/>
      <c r="H47" s="50"/>
    </row>
    <row r="48" spans="1:11" ht="30" customHeight="1" x14ac:dyDescent="0.25">
      <c r="A48" s="75" t="s">
        <v>28</v>
      </c>
      <c r="B48" s="76"/>
      <c r="C48" s="76"/>
      <c r="D48" s="76"/>
      <c r="E48" s="76"/>
      <c r="F48" s="76"/>
      <c r="G48" s="77"/>
      <c r="H48" s="33">
        <f>H19+H41+H34</f>
        <v>4500.0164999999997</v>
      </c>
    </row>
  </sheetData>
  <mergeCells count="21">
    <mergeCell ref="A31:H31"/>
    <mergeCell ref="A2:H2"/>
    <mergeCell ref="A19:G19"/>
    <mergeCell ref="A22:H22"/>
    <mergeCell ref="A23:H23"/>
    <mergeCell ref="A24:H24"/>
    <mergeCell ref="A25:G25"/>
    <mergeCell ref="A26:G26"/>
    <mergeCell ref="A27:G27"/>
    <mergeCell ref="A28:H28"/>
    <mergeCell ref="A29:H29"/>
    <mergeCell ref="A30:G30"/>
    <mergeCell ref="A41:G41"/>
    <mergeCell ref="A47:H47"/>
    <mergeCell ref="A48:G48"/>
    <mergeCell ref="A32:H32"/>
    <mergeCell ref="A33:G33"/>
    <mergeCell ref="A37:H37"/>
    <mergeCell ref="A38:H38"/>
    <mergeCell ref="A39:G39"/>
    <mergeCell ref="A40:G40"/>
  </mergeCell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a5a5994b-e301-4e9f-bcd0-60ef9f73a45d" xsi:nil="true"/>
    <_Flow_SignoffStatus xmlns="a5a5994b-e301-4e9f-bcd0-60ef9f73a45d" xsi:nil="true"/>
    <ultimamodificadocumento xmlns="a5a5994b-e301-4e9f-bcd0-60ef9f73a45d" xsi:nil="true"/>
    <lcf76f155ced4ddcb4097134ff3c332f xmlns="a5a5994b-e301-4e9f-bcd0-60ef9f73a45d">
      <Terms xmlns="http://schemas.microsoft.com/office/infopath/2007/PartnerControls"/>
    </lcf76f155ced4ddcb4097134ff3c332f>
    <TaxCatchAll xmlns="8d7ce21d-b23d-4e75-8275-8f72d627495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D1E0440ACFE54D9CE9AC3B1F8D6CE6" ma:contentTypeVersion="19" ma:contentTypeDescription="Creare un nuovo documento." ma:contentTypeScope="" ma:versionID="103c0a5b51d3922d0819696b8822e96d">
  <xsd:schema xmlns:xsd="http://www.w3.org/2001/XMLSchema" xmlns:xs="http://www.w3.org/2001/XMLSchema" xmlns:p="http://schemas.microsoft.com/office/2006/metadata/properties" xmlns:ns2="8d7ce21d-b23d-4e75-8275-8f72d6274957" xmlns:ns3="a5a5994b-e301-4e9f-bcd0-60ef9f73a45d" targetNamespace="http://schemas.microsoft.com/office/2006/metadata/properties" ma:root="true" ma:fieldsID="6283c8831534eeaa9b7dafa423d6f854" ns2:_="" ns3:_="">
    <xsd:import namespace="8d7ce21d-b23d-4e75-8275-8f72d6274957"/>
    <xsd:import namespace="a5a5994b-e301-4e9f-bcd0-60ef9f73a4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ultimamodificadocumento" minOccurs="0"/>
                <xsd:element ref="ns3:_Flow_SignoffStatus" minOccurs="0"/>
                <xsd:element ref="ns3:MediaLengthInSeconds" minOccurs="0"/>
                <xsd:element ref="ns3:data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ce21d-b23d-4e75-8275-8f72d627495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2a98142f-01aa-42f5-a9be-35dd5e90f868}" ma:internalName="TaxCatchAll" ma:showField="CatchAllData" ma:web="8d7ce21d-b23d-4e75-8275-8f72d6274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a5994b-e301-4e9f-bcd0-60ef9f73a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ultimamodificadocumento" ma:index="20" nillable="true" ma:displayName="ultima modifica documento" ma:format="DateOnly" ma:internalName="ultimamodificadocumento">
      <xsd:simpleType>
        <xsd:restriction base="dms:DateTime"/>
      </xsd:simpleType>
    </xsd:element>
    <xsd:element name="_Flow_SignoffStatus" ma:index="21" nillable="true" ma:displayName="Stato consenso" ma:internalName="Stato_x0020_consenso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data" ma:index="23" nillable="true" ma:displayName="data " ma:format="DateOnly" ma:internalName="data">
      <xsd:simpleType>
        <xsd:restriction base="dms:DateTime"/>
      </xsd:simpleType>
    </xsd:element>
    <xsd:element name="lcf76f155ced4ddcb4097134ff3c332f" ma:index="25" nillable="true" ma:taxonomy="true" ma:internalName="lcf76f155ced4ddcb4097134ff3c332f" ma:taxonomyFieldName="MediaServiceImageTags" ma:displayName="Tag immagine" ma:readOnly="false" ma:fieldId="{5cf76f15-5ced-4ddc-b409-7134ff3c332f}" ma:taxonomyMulti="true" ma:sspId="a087d216-9da7-4ca6-a432-9e625d0d4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4B1934-D7C7-40CA-8A33-E3A49DA4F6EF}">
  <ds:schemaRefs>
    <ds:schemaRef ds:uri="http://schemas.microsoft.com/office/2006/metadata/properties"/>
    <ds:schemaRef ds:uri="http://schemas.microsoft.com/office/infopath/2007/PartnerControls"/>
    <ds:schemaRef ds:uri="a5a5994b-e301-4e9f-bcd0-60ef9f73a45d"/>
    <ds:schemaRef ds:uri="8d7ce21d-b23d-4e75-8275-8f72d6274957"/>
  </ds:schemaRefs>
</ds:datastoreItem>
</file>

<file path=customXml/itemProps2.xml><?xml version="1.0" encoding="utf-8"?>
<ds:datastoreItem xmlns:ds="http://schemas.openxmlformats.org/officeDocument/2006/customXml" ds:itemID="{B3A80B0A-8D5A-4CFF-927F-2DF88C0180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8CF67E-A244-4FED-A104-1452D4180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7ce21d-b23d-4e75-8275-8f72d6274957"/>
    <ds:schemaRef ds:uri="a5a5994b-e301-4e9f-bcd0-60ef9f73a4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Piano finanziario E+</vt:lpstr>
      <vt:lpstr>Piano finanziario eTwinning</vt:lpstr>
      <vt:lpstr>'Piano finanziario E+'!Area_stampa</vt:lpstr>
      <vt:lpstr>'Piano finanziario eTwinning'!Area_stampa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Giacomo Bianchi</dc:creator>
  <cp:keywords/>
  <dc:description/>
  <cp:lastModifiedBy>Belardinelli Luciano</cp:lastModifiedBy>
  <cp:revision/>
  <cp:lastPrinted>2022-06-15T20:02:40Z</cp:lastPrinted>
  <dcterms:created xsi:type="dcterms:W3CDTF">2022-05-02T14:34:05Z</dcterms:created>
  <dcterms:modified xsi:type="dcterms:W3CDTF">2022-06-16T09:53:05Z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0x010100B0D1E0440ACFE54D9CE9AC3B1F8D6CE6</vt:lpwstr>
  </property>
</Properties>
</file>